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isabelentz/Downloads/FASH576 - Buying 2/Final/Final Calculations/"/>
    </mc:Choice>
  </mc:AlternateContent>
  <xr:revisionPtr revIDLastSave="0" documentId="8_{A57F02C2-189E-754A-B719-A7A9FC97C9FE}" xr6:coauthVersionLast="47" xr6:coauthVersionMax="47" xr10:uidLastSave="{00000000-0000-0000-0000-000000000000}"/>
  <bookViews>
    <workbookView xWindow="540" yWindow="1040" windowWidth="27700" windowHeight="15080" xr2:uid="{39239167-1AB1-B049-8DFA-D8D57F88FC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0" i="1" l="1"/>
  <c r="B129" i="1"/>
  <c r="G36" i="1"/>
  <c r="F36" i="1"/>
  <c r="E36" i="1"/>
  <c r="C30" i="1"/>
  <c r="B30" i="1"/>
  <c r="D36" i="1"/>
  <c r="C36" i="1"/>
  <c r="B36" i="1"/>
  <c r="D144" i="1"/>
  <c r="D145" i="1"/>
  <c r="D146" i="1"/>
  <c r="D147" i="1"/>
  <c r="D148" i="1"/>
  <c r="D143" i="1"/>
  <c r="C148" i="1"/>
  <c r="C147" i="1"/>
  <c r="C146" i="1"/>
  <c r="C145" i="1"/>
  <c r="C144" i="1"/>
  <c r="C143" i="1"/>
  <c r="B144" i="1"/>
  <c r="B145" i="1"/>
  <c r="B146" i="1"/>
  <c r="B147" i="1"/>
  <c r="B148" i="1"/>
  <c r="B143" i="1"/>
  <c r="B25" i="1"/>
  <c r="B21" i="1"/>
  <c r="G35" i="1"/>
  <c r="F35" i="1"/>
  <c r="E35" i="1"/>
  <c r="D35" i="1"/>
  <c r="C35" i="1"/>
  <c r="B35" i="1"/>
  <c r="F130" i="1"/>
  <c r="F131" i="1"/>
  <c r="F132" i="1"/>
  <c r="F133" i="1"/>
  <c r="F134" i="1"/>
  <c r="F129" i="1"/>
  <c r="C134" i="1"/>
  <c r="C133" i="1"/>
  <c r="C132" i="1"/>
  <c r="C131" i="1"/>
  <c r="C130" i="1"/>
  <c r="C129" i="1"/>
  <c r="B22" i="1"/>
  <c r="F33" i="1"/>
  <c r="E33" i="1"/>
  <c r="D33" i="1"/>
  <c r="C33" i="1"/>
  <c r="F32" i="1"/>
  <c r="B33" i="1"/>
  <c r="E134" i="1"/>
  <c r="E133" i="1"/>
  <c r="E132" i="1"/>
  <c r="E131" i="1"/>
  <c r="E130" i="1"/>
  <c r="E129" i="1"/>
  <c r="D134" i="1"/>
  <c r="D133" i="1"/>
  <c r="D132" i="1"/>
  <c r="D131" i="1"/>
  <c r="D130" i="1"/>
  <c r="D129" i="1"/>
  <c r="B134" i="1"/>
  <c r="B133" i="1"/>
  <c r="B132" i="1"/>
  <c r="B131" i="1"/>
  <c r="G34" i="1"/>
  <c r="F34" i="1"/>
  <c r="E34" i="1"/>
  <c r="D34" i="1"/>
  <c r="C34" i="1"/>
  <c r="B34" i="1"/>
  <c r="D121" i="1"/>
  <c r="D120" i="1"/>
  <c r="D119" i="1"/>
  <c r="D118" i="1"/>
  <c r="D117" i="1"/>
  <c r="D116" i="1"/>
  <c r="C121" i="1"/>
  <c r="C120" i="1"/>
  <c r="C119" i="1"/>
  <c r="C118" i="1"/>
  <c r="C117" i="1"/>
  <c r="C116" i="1"/>
  <c r="B121" i="1"/>
  <c r="B120" i="1"/>
  <c r="B119" i="1"/>
  <c r="B118" i="1"/>
  <c r="B117" i="1"/>
  <c r="B116" i="1"/>
  <c r="B113" i="1"/>
  <c r="B112" i="1"/>
  <c r="B111" i="1"/>
  <c r="B110" i="1"/>
  <c r="B109" i="1"/>
  <c r="B108" i="1"/>
  <c r="C102" i="1"/>
  <c r="B102" i="1"/>
  <c r="A102" i="1"/>
  <c r="G32" i="1"/>
  <c r="E32" i="1"/>
  <c r="D32" i="1"/>
  <c r="C32" i="1"/>
  <c r="B32" i="1"/>
  <c r="D91" i="1"/>
  <c r="D90" i="1"/>
  <c r="D89" i="1"/>
  <c r="D88" i="1"/>
  <c r="D87" i="1"/>
  <c r="D86" i="1"/>
  <c r="C91" i="1"/>
  <c r="C90" i="1"/>
  <c r="C89" i="1"/>
  <c r="C88" i="1"/>
  <c r="C87" i="1"/>
  <c r="C86" i="1"/>
  <c r="B91" i="1"/>
  <c r="B90" i="1"/>
  <c r="B89" i="1"/>
  <c r="B88" i="1"/>
  <c r="B87" i="1"/>
  <c r="B86" i="1"/>
  <c r="B81" i="1"/>
  <c r="B80" i="1"/>
  <c r="B79" i="1"/>
  <c r="B78" i="1"/>
  <c r="B77" i="1"/>
  <c r="B76" i="1"/>
  <c r="G31" i="1"/>
  <c r="F31" i="1"/>
  <c r="E31" i="1"/>
  <c r="D31" i="1"/>
  <c r="C31" i="1"/>
  <c r="B31" i="1"/>
  <c r="D67" i="1"/>
  <c r="D66" i="1"/>
  <c r="D65" i="1"/>
  <c r="D64" i="1"/>
  <c r="D63" i="1"/>
  <c r="D62" i="1"/>
  <c r="D61" i="1"/>
  <c r="B67" i="1"/>
  <c r="B66" i="1"/>
  <c r="B65" i="1"/>
  <c r="B64" i="1"/>
  <c r="B63" i="1"/>
  <c r="B62" i="1"/>
  <c r="B61" i="1"/>
  <c r="C67" i="1"/>
  <c r="C66" i="1"/>
  <c r="C65" i="1"/>
  <c r="C64" i="1"/>
  <c r="C63" i="1"/>
  <c r="C62" i="1"/>
  <c r="C61" i="1"/>
  <c r="C55" i="1"/>
  <c r="B55" i="1"/>
  <c r="A55" i="1"/>
  <c r="G30" i="1"/>
  <c r="F30" i="1"/>
  <c r="E30" i="1"/>
  <c r="D30" i="1"/>
  <c r="D48" i="1"/>
  <c r="D47" i="1"/>
  <c r="D46" i="1"/>
  <c r="D45" i="1"/>
  <c r="D44" i="1"/>
  <c r="D43" i="1"/>
  <c r="D42" i="1"/>
  <c r="B47" i="1"/>
  <c r="B46" i="1"/>
  <c r="B45" i="1"/>
  <c r="B44" i="1"/>
  <c r="B43" i="1"/>
  <c r="B42" i="1"/>
  <c r="C47" i="1"/>
  <c r="C46" i="1"/>
  <c r="C45" i="1"/>
  <c r="C44" i="1"/>
  <c r="C43" i="1"/>
  <c r="C42" i="1"/>
  <c r="G28" i="1"/>
  <c r="F28" i="1"/>
  <c r="E28" i="1"/>
  <c r="D28" i="1"/>
  <c r="C28" i="1"/>
  <c r="B28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<sst xmlns="http://schemas.openxmlformats.org/spreadsheetml/2006/main" count="145" uniqueCount="94">
  <si>
    <t xml:space="preserve">Month  </t>
  </si>
  <si>
    <t>Sales Distribution</t>
  </si>
  <si>
    <t>Stock-to-Sales Ratio</t>
  </si>
  <si>
    <t>Reductions</t>
  </si>
  <si>
    <t>Feb</t>
  </si>
  <si>
    <t xml:space="preserve">Mar  </t>
  </si>
  <si>
    <t xml:space="preserve">Apr  </t>
  </si>
  <si>
    <t xml:space="preserve">May  </t>
  </si>
  <si>
    <t xml:space="preserve">June  </t>
  </si>
  <si>
    <t xml:space="preserve">July  </t>
  </si>
  <si>
    <t>Calculate (1) planned monthly sales, (2) planned monthly BOM, (3) planned monthly EOM, (4) planned monthly reductions, (5) planned purchases at retail, and (6) planned purchases at cost.</t>
  </si>
  <si>
    <t>6 MONTH BUYING PLAN</t>
  </si>
  <si>
    <t>Sales (LY)</t>
  </si>
  <si>
    <t>% Planned Increase</t>
  </si>
  <si>
    <t>Planned Sales for Period</t>
  </si>
  <si>
    <t>Planned EOM for Period</t>
  </si>
  <si>
    <t>Initial Markup %</t>
  </si>
  <si>
    <t>Planned Reductions %</t>
  </si>
  <si>
    <t>Palnned Reductions $</t>
  </si>
  <si>
    <t>FEB</t>
  </si>
  <si>
    <t>MAR</t>
  </si>
  <si>
    <t>APR</t>
  </si>
  <si>
    <t>MAY</t>
  </si>
  <si>
    <t>JUNE</t>
  </si>
  <si>
    <t>JULY</t>
  </si>
  <si>
    <t>Stock-Sales Ratio</t>
  </si>
  <si>
    <t>Reductions Distribution</t>
  </si>
  <si>
    <t>LY Monthly Sales</t>
  </si>
  <si>
    <t>PLANNED MONTHLY SALES</t>
  </si>
  <si>
    <t>PLANNED MONTHLY BOM</t>
  </si>
  <si>
    <t>PLANNED MONTHLY EOM</t>
  </si>
  <si>
    <t>PLANNED MONTHLY REDUCTIONS</t>
  </si>
  <si>
    <t>PLANNED PURCHASES AT RETAIL</t>
  </si>
  <si>
    <t>PLANNED PURCHASES AT COST</t>
  </si>
  <si>
    <t>Step 1 - CALCULATE LY MONTHLY SALES $</t>
  </si>
  <si>
    <t xml:space="preserve"> LY monthly sales $ = LY monthly Sales % * Total Sales LY</t>
  </si>
  <si>
    <t>TOTAL SALES LY</t>
  </si>
  <si>
    <t>Monthly $ OF TOTAL SALES, LY</t>
  </si>
  <si>
    <t>Monthly % OF TOTAL SALES, LY</t>
  </si>
  <si>
    <t>JUN</t>
  </si>
  <si>
    <t>JUL</t>
  </si>
  <si>
    <t xml:space="preserve">Step 2 - Fill in LY monthly sales </t>
  </si>
  <si>
    <t>Step 3 - CALCULATE Total Planned SALES (the problem stated 5% increase)</t>
  </si>
  <si>
    <t>Total Planned Sales $ = Total Sales LY $ * Planned increase % + Total Sales LY</t>
  </si>
  <si>
    <t>Total Sales LY</t>
  </si>
  <si>
    <t>Planned Increase %</t>
  </si>
  <si>
    <t>Total Planned Sales</t>
  </si>
  <si>
    <t>Step 4 - CALCULATE PLANNED SALES FOR EACH MONTH</t>
  </si>
  <si>
    <t>Planned monthly Sales $ = LY Monthly Sales percent  * Planned Total Sales $</t>
  </si>
  <si>
    <t>Planned Total Sales</t>
  </si>
  <si>
    <t>Planned Monthly Sales $</t>
  </si>
  <si>
    <t>Total</t>
  </si>
  <si>
    <t>Step 5 - fill in Planned monthly Sales and Total Planned Sales</t>
  </si>
  <si>
    <t xml:space="preserve">Step 6 - Stock-to-sales Ratio - </t>
  </si>
  <si>
    <t>Calculate stock-to-sales ratios from trade sources and an examination of past years’ sales and inventory data. In this problem it is stated what the STS ratio is.</t>
  </si>
  <si>
    <t>Stock-to-sales ratio</t>
  </si>
  <si>
    <t>Step 6 - Planned BOM Inventory</t>
  </si>
  <si>
    <t>Planned BOM Inventory = Planned Sales  * Stock-to-Sales ratio</t>
  </si>
  <si>
    <t>Planned Monthly BOM</t>
  </si>
  <si>
    <t>Step 7 - fill in the Planned BOM Inventory for each month</t>
  </si>
  <si>
    <t>Step 8 - fill in the Planned EOM Inventory for each month</t>
  </si>
  <si>
    <t>Step 9 - Find Total Planned Reductions in $</t>
  </si>
  <si>
    <t>Total planned reductions $ = Total Planned Sales $ * Planned Reductions %</t>
  </si>
  <si>
    <t>Total Planned Sales $</t>
  </si>
  <si>
    <t>Total Planned Reductions</t>
  </si>
  <si>
    <t>Step 10 - Find Planned Monthly Reductions $</t>
  </si>
  <si>
    <t>Planned Monthly Reductions $ = Planned Monthly reductions % * Total Planned Reductions $</t>
  </si>
  <si>
    <t>Past Records determined the following reductions</t>
  </si>
  <si>
    <t>Planned Monthly Reductions %</t>
  </si>
  <si>
    <t>Total Planned Reductions $</t>
  </si>
  <si>
    <t>Planned Monthly Reductions $</t>
  </si>
  <si>
    <t>Step 11 - fill in the Planned Monthly Reductions $</t>
  </si>
  <si>
    <t>Step 12 - Planned Purchases at Retail monthly $</t>
  </si>
  <si>
    <t>Planned Purchases Retail $ = Planned Monthly Sales$ + Planned monthly EOM $ + Planned monthly Reductions $ - Planned Monthly BOM $</t>
  </si>
  <si>
    <t>Planned EOM</t>
  </si>
  <si>
    <t>Planned Reductions</t>
  </si>
  <si>
    <t>Planned BOM at Retail</t>
  </si>
  <si>
    <t>Planned Purchases Retail</t>
  </si>
  <si>
    <t>Step 13 - fill in the Planned Purchases at Retail Monthly $</t>
  </si>
  <si>
    <t>Step 13 - Planned Purchases at Cost Monthly $</t>
  </si>
  <si>
    <t>Planned Purchases Cost  $= (100% - Initial markup %) * Planned purchases at Retail</t>
  </si>
  <si>
    <t>(100% - Initial Markup %)</t>
  </si>
  <si>
    <t>Planned Purchases at Retail monthly $</t>
  </si>
  <si>
    <t>Planned Purchases at Cost monthly $</t>
  </si>
  <si>
    <t>Step 12 - fill in the Planned Purchases at Cost Monthly $</t>
  </si>
  <si>
    <t>Department Store</t>
  </si>
  <si>
    <t>Category</t>
  </si>
  <si>
    <t>Buyer Name</t>
  </si>
  <si>
    <t> Department Store - Preparing Buying Plans </t>
  </si>
  <si>
    <t>Turners</t>
  </si>
  <si>
    <t>Accessories</t>
  </si>
  <si>
    <t xml:space="preserve">Izzy </t>
  </si>
  <si>
    <t>EOM?</t>
  </si>
  <si>
    <t>Our group decided on a 7%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</si>
</sst>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.00"/>
    <numFmt numFmtId="165" formatCode="&quot;$&quot;#,##0"/>
    <numFmt numFmtId="166" formatCode="0.0"/>
    <numFmt numFmtId="167" formatCode="0.0%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201D1E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3.5"/>
      <color theme="1"/>
      <name val="Aptos Narrow"/>
      <family val="2"/>
      <scheme val="minor"/>
    </font>
    <font>
      <sz val="10"/>
      <color theme="1"/>
      <name val="Arial Unicode MS"/>
      <family val="2"/>
    </font>
    <font>
      <b/>
      <sz val="12"/>
      <color theme="1"/>
      <name val="Times New Roman"/>
      <family val="1"/>
    </font>
    <font>
      <b/>
      <sz val="12"/>
      <color rgb="FF201D1E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5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3" borderId="1" xfId="0" applyFont="1" applyFill="1" applyBorder="1"/>
    <xf numFmtId="9" fontId="3" fillId="3" borderId="1" xfId="0" applyNumberFormat="1" applyFont="1" applyFill="1" applyBorder="1"/>
    <xf numFmtId="0" fontId="3" fillId="3" borderId="1" xfId="0" applyFont="1" applyFill="1" applyBorder="1"/>
    <xf numFmtId="0" fontId="6" fillId="0" borderId="0" xfId="0" applyFont="1" applyAlignment="1">
      <alignment wrapText="1"/>
    </xf>
    <xf numFmtId="6" fontId="3" fillId="0" borderId="0" xfId="0" applyNumberFormat="1" applyFont="1"/>
    <xf numFmtId="6" fontId="6" fillId="0" borderId="0" xfId="0" applyNumberFormat="1" applyFont="1"/>
    <xf numFmtId="0" fontId="4" fillId="0" borderId="0" xfId="0" applyFont="1"/>
    <xf numFmtId="0" fontId="3" fillId="0" borderId="1" xfId="0" applyFont="1" applyBorder="1"/>
    <xf numFmtId="0" fontId="7" fillId="4" borderId="1" xfId="0" applyFont="1" applyFill="1" applyBorder="1"/>
    <xf numFmtId="5" fontId="3" fillId="6" borderId="1" xfId="0" applyNumberFormat="1" applyFont="1" applyFill="1" applyBorder="1"/>
    <xf numFmtId="9" fontId="3" fillId="6" borderId="1" xfId="0" applyNumberFormat="1" applyFont="1" applyFill="1" applyBorder="1"/>
    <xf numFmtId="10" fontId="3" fillId="6" borderId="1" xfId="0" applyNumberFormat="1" applyFont="1" applyFill="1" applyBorder="1"/>
    <xf numFmtId="164" fontId="3" fillId="6" borderId="1" xfId="0" applyNumberFormat="1" applyFont="1" applyFill="1" applyBorder="1"/>
    <xf numFmtId="0" fontId="8" fillId="0" borderId="1" xfId="0" applyFont="1" applyBorder="1"/>
    <xf numFmtId="0" fontId="3" fillId="6" borderId="1" xfId="0" applyFont="1" applyFill="1" applyBorder="1"/>
    <xf numFmtId="9" fontId="6" fillId="6" borderId="1" xfId="0" applyNumberFormat="1" applyFont="1" applyFill="1" applyBorder="1"/>
    <xf numFmtId="165" fontId="3" fillId="6" borderId="1" xfId="0" applyNumberFormat="1" applyFont="1" applyFill="1" applyBorder="1"/>
    <xf numFmtId="0" fontId="7" fillId="4" borderId="1" xfId="0" applyFont="1" applyFill="1" applyBorder="1" applyAlignment="1">
      <alignment wrapText="1"/>
    </xf>
    <xf numFmtId="165" fontId="3" fillId="6" borderId="1" xfId="0" applyNumberFormat="1" applyFont="1" applyFill="1" applyBorder="1" applyAlignment="1">
      <alignment wrapText="1"/>
    </xf>
    <xf numFmtId="7" fontId="3" fillId="0" borderId="0" xfId="0" applyNumberFormat="1" applyFont="1" applyAlignment="1">
      <alignment wrapText="1"/>
    </xf>
    <xf numFmtId="0" fontId="8" fillId="6" borderId="0" xfId="0" applyFont="1" applyFill="1"/>
    <xf numFmtId="0" fontId="6" fillId="6" borderId="0" xfId="0" applyFont="1" applyFill="1"/>
    <xf numFmtId="0" fontId="6" fillId="6" borderId="0" xfId="0" applyFont="1" applyFill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6" fontId="6" fillId="0" borderId="1" xfId="0" applyNumberFormat="1" applyFont="1" applyBorder="1"/>
    <xf numFmtId="165" fontId="6" fillId="0" borderId="1" xfId="0" applyNumberFormat="1" applyFont="1" applyBorder="1"/>
    <xf numFmtId="0" fontId="5" fillId="4" borderId="1" xfId="0" applyFont="1" applyFill="1" applyBorder="1"/>
    <xf numFmtId="6" fontId="6" fillId="6" borderId="1" xfId="0" applyNumberFormat="1" applyFont="1" applyFill="1" applyBorder="1"/>
    <xf numFmtId="0" fontId="6" fillId="4" borderId="1" xfId="0" applyFont="1" applyFill="1" applyBorder="1"/>
    <xf numFmtId="165" fontId="6" fillId="6" borderId="1" xfId="0" applyNumberFormat="1" applyFont="1" applyFill="1" applyBorder="1"/>
    <xf numFmtId="165" fontId="6" fillId="6" borderId="12" xfId="0" applyNumberFormat="1" applyFont="1" applyFill="1" applyBorder="1"/>
    <xf numFmtId="165" fontId="6" fillId="6" borderId="13" xfId="0" applyNumberFormat="1" applyFont="1" applyFill="1" applyBorder="1"/>
    <xf numFmtId="166" fontId="6" fillId="6" borderId="1" xfId="0" applyNumberFormat="1" applyFont="1" applyFill="1" applyBorder="1"/>
    <xf numFmtId="167" fontId="6" fillId="0" borderId="0" xfId="0" applyNumberFormat="1" applyFont="1"/>
    <xf numFmtId="0" fontId="5" fillId="0" borderId="0" xfId="0" applyFont="1"/>
    <xf numFmtId="167" fontId="6" fillId="6" borderId="1" xfId="0" applyNumberFormat="1" applyFont="1" applyFill="1" applyBorder="1"/>
    <xf numFmtId="0" fontId="6" fillId="0" borderId="14" xfId="0" applyFont="1" applyBorder="1"/>
    <xf numFmtId="0" fontId="9" fillId="0" borderId="0" xfId="0" applyFont="1"/>
    <xf numFmtId="0" fontId="1" fillId="0" borderId="0" xfId="0" applyFont="1"/>
    <xf numFmtId="10" fontId="6" fillId="0" borderId="0" xfId="0" applyNumberFormat="1" applyFont="1"/>
    <xf numFmtId="0" fontId="5" fillId="4" borderId="2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10" fontId="6" fillId="6" borderId="1" xfId="0" applyNumberFormat="1" applyFont="1" applyFill="1" applyBorder="1"/>
    <xf numFmtId="165" fontId="6" fillId="6" borderId="2" xfId="0" applyNumberFormat="1" applyFont="1" applyFill="1" applyBorder="1"/>
    <xf numFmtId="6" fontId="6" fillId="0" borderId="7" xfId="0" applyNumberFormat="1" applyFont="1" applyBorder="1"/>
    <xf numFmtId="165" fontId="6" fillId="0" borderId="0" xfId="0" applyNumberFormat="1" applyFont="1"/>
    <xf numFmtId="0" fontId="10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1" fillId="7" borderId="1" xfId="0" applyFont="1" applyFill="1" applyBorder="1"/>
    <xf numFmtId="0" fontId="12" fillId="7" borderId="1" xfId="0" applyFont="1" applyFill="1" applyBorder="1" applyAlignment="1">
      <alignment vertical="top" wrapText="1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6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FF75-2FE6-7B4B-85E9-95D27A3EC12C}">
  <dimension ref="A1:M246"/>
  <sheetViews>
    <sheetView tabSelected="1" topLeftCell="A25" zoomScale="125" workbookViewId="0">
      <selection activeCell="B31" sqref="B31:G31"/>
    </sheetView>
  </sheetViews>
  <sheetFormatPr baseColWidth="10" defaultRowHeight="16" x14ac:dyDescent="0.2"/>
  <cols>
    <col min="1" max="1" width="22.5" style="1" customWidth="1"/>
    <col min="2" max="7" width="11.6640625" style="1" bestFit="1" customWidth="1"/>
    <col min="8" max="10" width="10.83203125" style="1"/>
    <col min="11" max="11" width="11.1640625" style="1" bestFit="1" customWidth="1"/>
    <col min="12" max="16384" width="10.83203125" style="1"/>
  </cols>
  <sheetData>
    <row r="1" spans="1:13" x14ac:dyDescent="0.2">
      <c r="A1" s="68" t="s">
        <v>88</v>
      </c>
      <c r="B1" s="68"/>
      <c r="C1" s="68"/>
      <c r="D1" s="68"/>
      <c r="E1" s="68"/>
      <c r="F1" s="68"/>
      <c r="G1" s="68"/>
      <c r="H1" s="68"/>
      <c r="I1" s="68"/>
    </row>
    <row r="3" spans="1:13" x14ac:dyDescent="0.2">
      <c r="A3" s="57" t="s">
        <v>85</v>
      </c>
      <c r="B3" s="61" t="s">
        <v>89</v>
      </c>
      <c r="C3" s="61"/>
      <c r="D3" s="61"/>
    </row>
    <row r="4" spans="1:13" ht="20" customHeight="1" x14ac:dyDescent="0.2">
      <c r="A4" s="58" t="s">
        <v>86</v>
      </c>
      <c r="B4" s="62" t="s">
        <v>90</v>
      </c>
      <c r="C4" s="62"/>
      <c r="D4" s="62"/>
      <c r="E4" s="56"/>
      <c r="F4" s="56"/>
      <c r="G4" s="56"/>
      <c r="H4" s="56"/>
      <c r="I4" s="56"/>
    </row>
    <row r="5" spans="1:13" x14ac:dyDescent="0.2">
      <c r="A5" s="57" t="s">
        <v>87</v>
      </c>
      <c r="B5" s="61" t="s">
        <v>91</v>
      </c>
      <c r="C5" s="61"/>
      <c r="D5" s="61"/>
      <c r="G5" s="2"/>
      <c r="H5" s="2"/>
      <c r="I5" s="2"/>
      <c r="J5" s="2"/>
      <c r="K5" s="2"/>
      <c r="L5" s="2"/>
    </row>
    <row r="6" spans="1:13" x14ac:dyDescent="0.2">
      <c r="G6" s="2"/>
      <c r="H6" s="2"/>
      <c r="I6" s="2"/>
      <c r="J6" s="2"/>
      <c r="K6" s="2"/>
      <c r="L6" s="2"/>
    </row>
    <row r="7" spans="1:13" s="4" customFormat="1" ht="34" x14ac:dyDescent="0.2">
      <c r="A7" s="3" t="s">
        <v>0</v>
      </c>
      <c r="B7" s="3" t="s">
        <v>1</v>
      </c>
      <c r="C7" s="3" t="s">
        <v>2</v>
      </c>
      <c r="D7" s="3" t="s">
        <v>3</v>
      </c>
      <c r="F7" s="5"/>
      <c r="G7" s="5"/>
      <c r="H7" s="5"/>
      <c r="I7" s="5"/>
      <c r="J7" s="5"/>
      <c r="K7" s="5"/>
      <c r="L7" s="5"/>
      <c r="M7" s="5"/>
    </row>
    <row r="8" spans="1:13" x14ac:dyDescent="0.2">
      <c r="A8" s="6" t="s">
        <v>4</v>
      </c>
      <c r="B8" s="7">
        <v>0.1</v>
      </c>
      <c r="C8" s="8">
        <v>4.2</v>
      </c>
      <c r="D8" s="7">
        <v>0.13</v>
      </c>
      <c r="F8" s="9"/>
      <c r="G8" s="10"/>
      <c r="H8" s="10"/>
      <c r="I8" s="10"/>
      <c r="J8" s="10"/>
      <c r="K8" s="10"/>
      <c r="L8" s="10"/>
      <c r="M8" s="11"/>
    </row>
    <row r="9" spans="1:13" x14ac:dyDescent="0.2">
      <c r="A9" s="6" t="s">
        <v>5</v>
      </c>
      <c r="B9" s="7">
        <v>0.12</v>
      </c>
      <c r="C9" s="8">
        <v>4</v>
      </c>
      <c r="D9" s="7">
        <v>0.14000000000000001</v>
      </c>
      <c r="F9" s="5"/>
      <c r="G9" s="5"/>
      <c r="H9" s="5"/>
      <c r="I9" s="5"/>
      <c r="J9" s="5"/>
      <c r="K9" s="5"/>
      <c r="L9" s="5"/>
      <c r="M9" s="5"/>
    </row>
    <row r="10" spans="1:13" x14ac:dyDescent="0.2">
      <c r="A10" s="6" t="s">
        <v>6</v>
      </c>
      <c r="B10" s="7">
        <v>0.15</v>
      </c>
      <c r="C10" s="8">
        <v>3.6</v>
      </c>
      <c r="D10" s="7">
        <v>0.15</v>
      </c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6" t="s">
        <v>7</v>
      </c>
      <c r="B11" s="7">
        <v>0.18</v>
      </c>
      <c r="C11" s="8">
        <v>3.3</v>
      </c>
      <c r="D11" s="7">
        <v>0.19</v>
      </c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6" t="s">
        <v>8</v>
      </c>
      <c r="B12" s="7">
        <v>0.22</v>
      </c>
      <c r="C12" s="8">
        <v>3.1</v>
      </c>
      <c r="D12" s="7">
        <v>0.19</v>
      </c>
    </row>
    <row r="13" spans="1:13" x14ac:dyDescent="0.2">
      <c r="A13" s="6" t="s">
        <v>9</v>
      </c>
      <c r="B13" s="7">
        <v>0.23</v>
      </c>
      <c r="C13" s="8">
        <v>3</v>
      </c>
      <c r="D13" s="7">
        <v>0.2</v>
      </c>
    </row>
    <row r="14" spans="1:13" x14ac:dyDescent="0.2">
      <c r="A14" s="12"/>
    </row>
    <row r="15" spans="1:13" ht="40" customHeight="1" x14ac:dyDescent="0.2">
      <c r="A15" s="69" t="s">
        <v>10</v>
      </c>
      <c r="B15" s="69"/>
      <c r="C15" s="69"/>
      <c r="D15" s="69"/>
      <c r="E15" s="69"/>
      <c r="F15" s="69"/>
      <c r="G15" s="69"/>
      <c r="H15" s="69"/>
    </row>
    <row r="17" spans="1:8" x14ac:dyDescent="0.2">
      <c r="A17" s="70" t="s">
        <v>11</v>
      </c>
      <c r="B17" s="71"/>
      <c r="C17" s="72"/>
      <c r="D17" s="73"/>
      <c r="E17" s="73"/>
      <c r="F17" s="73"/>
      <c r="G17" s="74"/>
    </row>
    <row r="18" spans="1:8" x14ac:dyDescent="0.2">
      <c r="A18" s="13"/>
      <c r="B18" s="13"/>
      <c r="C18" s="75"/>
      <c r="D18" s="76"/>
      <c r="E18" s="76"/>
      <c r="F18" s="76"/>
      <c r="G18" s="77"/>
    </row>
    <row r="19" spans="1:8" x14ac:dyDescent="0.2">
      <c r="A19" s="14" t="s">
        <v>12</v>
      </c>
      <c r="B19" s="15">
        <v>185000</v>
      </c>
      <c r="C19" s="75"/>
      <c r="D19" s="76"/>
      <c r="E19" s="76"/>
      <c r="F19" s="76"/>
      <c r="G19" s="77"/>
    </row>
    <row r="20" spans="1:8" x14ac:dyDescent="0.2">
      <c r="A20" s="14" t="s">
        <v>13</v>
      </c>
      <c r="B20" s="16">
        <v>7.0000000000000007E-2</v>
      </c>
      <c r="C20" s="75"/>
      <c r="D20" s="76"/>
      <c r="E20" s="76"/>
      <c r="F20" s="76"/>
      <c r="G20" s="77"/>
    </row>
    <row r="21" spans="1:8" x14ac:dyDescent="0.2">
      <c r="A21" s="14" t="s">
        <v>14</v>
      </c>
      <c r="B21" s="15">
        <f>B19*B20+B19</f>
        <v>197950</v>
      </c>
      <c r="C21" s="75"/>
      <c r="D21" s="76"/>
      <c r="E21" s="76"/>
      <c r="F21" s="76"/>
      <c r="G21" s="77"/>
      <c r="H21" s="1" t="s">
        <v>92</v>
      </c>
    </row>
    <row r="22" spans="1:8" x14ac:dyDescent="0.2">
      <c r="A22" s="14" t="s">
        <v>15</v>
      </c>
      <c r="B22" s="15">
        <f>G33</f>
        <v>133500</v>
      </c>
      <c r="C22" s="75"/>
      <c r="D22" s="76"/>
      <c r="E22" s="76"/>
      <c r="F22" s="76"/>
      <c r="G22" s="77"/>
    </row>
    <row r="23" spans="1:8" x14ac:dyDescent="0.2">
      <c r="A23" s="14" t="s">
        <v>16</v>
      </c>
      <c r="B23" s="17">
        <v>0.56000000000000005</v>
      </c>
      <c r="C23" s="75"/>
      <c r="D23" s="76"/>
      <c r="E23" s="76"/>
      <c r="F23" s="76"/>
      <c r="G23" s="77"/>
    </row>
    <row r="24" spans="1:8" x14ac:dyDescent="0.2">
      <c r="A24" s="14" t="s">
        <v>17</v>
      </c>
      <c r="B24" s="16">
        <v>0.16</v>
      </c>
      <c r="C24" s="75"/>
      <c r="D24" s="76"/>
      <c r="E24" s="76"/>
      <c r="F24" s="76"/>
      <c r="G24" s="77"/>
    </row>
    <row r="25" spans="1:8" x14ac:dyDescent="0.2">
      <c r="A25" s="14" t="s">
        <v>18</v>
      </c>
      <c r="B25" s="18">
        <f>B24*B21</f>
        <v>31672</v>
      </c>
      <c r="C25" s="78"/>
      <c r="D25" s="79"/>
      <c r="E25" s="79"/>
      <c r="F25" s="79"/>
      <c r="G25" s="80"/>
    </row>
    <row r="26" spans="1:8" x14ac:dyDescent="0.2">
      <c r="A26" s="19"/>
      <c r="B26" s="14" t="s">
        <v>19</v>
      </c>
      <c r="C26" s="14" t="s">
        <v>20</v>
      </c>
      <c r="D26" s="14" t="s">
        <v>21</v>
      </c>
      <c r="E26" s="14" t="s">
        <v>22</v>
      </c>
      <c r="F26" s="14" t="s">
        <v>23</v>
      </c>
      <c r="G26" s="14" t="s">
        <v>24</v>
      </c>
    </row>
    <row r="27" spans="1:8" x14ac:dyDescent="0.2">
      <c r="A27" s="14" t="s">
        <v>25</v>
      </c>
      <c r="B27" s="20">
        <f>C8</f>
        <v>4.2</v>
      </c>
      <c r="C27" s="20">
        <f>C9</f>
        <v>4</v>
      </c>
      <c r="D27" s="20">
        <f>C10</f>
        <v>3.6</v>
      </c>
      <c r="E27" s="20">
        <f>C11</f>
        <v>3.3</v>
      </c>
      <c r="F27" s="20">
        <f>C12</f>
        <v>3.1</v>
      </c>
      <c r="G27" s="20">
        <f>C13</f>
        <v>3</v>
      </c>
    </row>
    <row r="28" spans="1:8" x14ac:dyDescent="0.2">
      <c r="A28" s="14" t="s">
        <v>26</v>
      </c>
      <c r="B28" s="16">
        <f>D8</f>
        <v>0.13</v>
      </c>
      <c r="C28" s="21">
        <f>D9</f>
        <v>0.14000000000000001</v>
      </c>
      <c r="D28" s="16">
        <f>D10</f>
        <v>0.15</v>
      </c>
      <c r="E28" s="16">
        <f>D11</f>
        <v>0.19</v>
      </c>
      <c r="F28" s="16">
        <f>D12</f>
        <v>0.19</v>
      </c>
      <c r="G28" s="16">
        <f>D13</f>
        <v>0.2</v>
      </c>
    </row>
    <row r="29" spans="1:8" x14ac:dyDescent="0.2">
      <c r="A29" s="19"/>
      <c r="B29" s="13"/>
      <c r="C29" s="13"/>
      <c r="D29" s="13"/>
      <c r="E29" s="13"/>
      <c r="F29" s="13"/>
      <c r="G29" s="13"/>
    </row>
    <row r="30" spans="1:8" x14ac:dyDescent="0.2">
      <c r="A30" s="14" t="s">
        <v>27</v>
      </c>
      <c r="B30" s="22">
        <f>D42</f>
        <v>18500</v>
      </c>
      <c r="C30" s="22">
        <f>D43</f>
        <v>22200</v>
      </c>
      <c r="D30" s="22">
        <f>D44</f>
        <v>27750</v>
      </c>
      <c r="E30" s="22">
        <f>D45</f>
        <v>33300</v>
      </c>
      <c r="F30" s="22">
        <f>D46</f>
        <v>40700</v>
      </c>
      <c r="G30" s="22">
        <f>D47</f>
        <v>42550</v>
      </c>
      <c r="H30" s="10"/>
    </row>
    <row r="31" spans="1:8" s="4" customFormat="1" ht="34" x14ac:dyDescent="0.2">
      <c r="A31" s="23" t="s">
        <v>28</v>
      </c>
      <c r="B31" s="24">
        <f>D61</f>
        <v>19795</v>
      </c>
      <c r="C31" s="24">
        <f>D62</f>
        <v>23754</v>
      </c>
      <c r="D31" s="24">
        <f>D63</f>
        <v>29692.5</v>
      </c>
      <c r="E31" s="24">
        <f>D64</f>
        <v>35631</v>
      </c>
      <c r="F31" s="24">
        <f>D65</f>
        <v>43549</v>
      </c>
      <c r="G31" s="24">
        <f>D66</f>
        <v>45528.5</v>
      </c>
    </row>
    <row r="32" spans="1:8" s="4" customFormat="1" ht="34" x14ac:dyDescent="0.2">
      <c r="A32" s="23" t="s">
        <v>29</v>
      </c>
      <c r="B32" s="24">
        <f>D86</f>
        <v>83139</v>
      </c>
      <c r="C32" s="24">
        <f>D87</f>
        <v>95016</v>
      </c>
      <c r="D32" s="24">
        <f>D88</f>
        <v>106893</v>
      </c>
      <c r="E32" s="24">
        <f>D89</f>
        <v>117582.29999999999</v>
      </c>
      <c r="F32" s="24">
        <f>G32</f>
        <v>136585.5</v>
      </c>
      <c r="G32" s="24">
        <f>D91</f>
        <v>136585.5</v>
      </c>
    </row>
    <row r="33" spans="1:11" s="4" customFormat="1" ht="70" customHeight="1" x14ac:dyDescent="0.2">
      <c r="A33" s="23" t="s">
        <v>30</v>
      </c>
      <c r="B33" s="24">
        <f>C32</f>
        <v>95016</v>
      </c>
      <c r="C33" s="24">
        <f>D32</f>
        <v>106893</v>
      </c>
      <c r="D33" s="24">
        <f>E32</f>
        <v>117582.29999999999</v>
      </c>
      <c r="E33" s="24">
        <f>F32</f>
        <v>136585.5</v>
      </c>
      <c r="F33" s="24">
        <f>G32</f>
        <v>136585.5</v>
      </c>
      <c r="G33" s="24">
        <v>133500</v>
      </c>
      <c r="H33" s="63"/>
      <c r="I33" s="64"/>
    </row>
    <row r="34" spans="1:11" s="4" customFormat="1" ht="34" x14ac:dyDescent="0.2">
      <c r="A34" s="23" t="s">
        <v>31</v>
      </c>
      <c r="B34" s="24">
        <f>D116</f>
        <v>4117.3600000000006</v>
      </c>
      <c r="C34" s="24">
        <f>D117</f>
        <v>4434.0800000000008</v>
      </c>
      <c r="D34" s="24">
        <f>D118</f>
        <v>4750.8</v>
      </c>
      <c r="E34" s="24">
        <f>D119</f>
        <v>6017.68</v>
      </c>
      <c r="F34" s="24">
        <f>D120</f>
        <v>6017.68</v>
      </c>
      <c r="G34" s="24">
        <f>D121</f>
        <v>6334.4000000000005</v>
      </c>
      <c r="H34" s="25"/>
    </row>
    <row r="35" spans="1:11" s="4" customFormat="1" ht="51" x14ac:dyDescent="0.2">
      <c r="A35" s="23" t="s">
        <v>32</v>
      </c>
      <c r="B35" s="24">
        <f>F129</f>
        <v>35789.360000000001</v>
      </c>
      <c r="C35" s="24">
        <f>F130</f>
        <v>40065.079999999987</v>
      </c>
      <c r="D35" s="24">
        <f>F131</f>
        <v>45132.599999999977</v>
      </c>
      <c r="E35" s="24">
        <f>F132</f>
        <v>60651.880000000005</v>
      </c>
      <c r="F35" s="24">
        <f>F133</f>
        <v>51150.28</v>
      </c>
      <c r="G35" s="24">
        <f>F134</f>
        <v>48777.399999999994</v>
      </c>
    </row>
    <row r="36" spans="1:11" s="4" customFormat="1" ht="51" x14ac:dyDescent="0.2">
      <c r="A36" s="23" t="s">
        <v>33</v>
      </c>
      <c r="B36" s="24">
        <f>D143</f>
        <v>15747.318399999998</v>
      </c>
      <c r="C36" s="24">
        <f>D144</f>
        <v>17628.635199999993</v>
      </c>
      <c r="D36" s="24">
        <f>D145</f>
        <v>19858.343999999986</v>
      </c>
      <c r="E36" s="24">
        <f>D146</f>
        <v>26686.8272</v>
      </c>
      <c r="F36" s="24">
        <f>D147</f>
        <v>22506.123199999998</v>
      </c>
      <c r="G36" s="24">
        <f>D148</f>
        <v>21462.055999999993</v>
      </c>
    </row>
    <row r="38" spans="1:11" s="5" customFormat="1" ht="16" customHeight="1" x14ac:dyDescent="0.2">
      <c r="A38" s="26" t="s">
        <v>34</v>
      </c>
      <c r="B38" s="26"/>
      <c r="C38" s="26"/>
      <c r="D38" s="27"/>
      <c r="G38" s="54"/>
      <c r="H38" s="54"/>
      <c r="I38" s="54"/>
    </row>
    <row r="39" spans="1:11" s="5" customFormat="1" ht="16" customHeight="1" x14ac:dyDescent="0.2">
      <c r="A39" s="28" t="s">
        <v>35</v>
      </c>
      <c r="B39" s="28"/>
      <c r="C39" s="28"/>
      <c r="D39" s="27"/>
      <c r="G39" s="55"/>
      <c r="H39" s="55"/>
      <c r="I39" s="55"/>
    </row>
    <row r="40" spans="1:11" s="5" customFormat="1" x14ac:dyDescent="0.2"/>
    <row r="41" spans="1:11" s="5" customFormat="1" ht="63" customHeight="1" x14ac:dyDescent="0.2">
      <c r="A41" s="29"/>
      <c r="B41" s="81" t="s">
        <v>38</v>
      </c>
      <c r="C41" s="30" t="s">
        <v>36</v>
      </c>
      <c r="D41" s="30" t="s">
        <v>37</v>
      </c>
      <c r="E41" s="63"/>
      <c r="F41" s="64"/>
      <c r="J41" s="9"/>
      <c r="K41" s="9"/>
    </row>
    <row r="42" spans="1:11" s="5" customFormat="1" x14ac:dyDescent="0.2">
      <c r="A42" s="29" t="s">
        <v>19</v>
      </c>
      <c r="B42" s="7">
        <f>B8</f>
        <v>0.1</v>
      </c>
      <c r="C42" s="31">
        <f>B19</f>
        <v>185000</v>
      </c>
      <c r="D42" s="32">
        <f>B42*C42</f>
        <v>18500</v>
      </c>
      <c r="I42" s="2"/>
      <c r="J42" s="11"/>
      <c r="K42" s="52"/>
    </row>
    <row r="43" spans="1:11" s="5" customFormat="1" x14ac:dyDescent="0.2">
      <c r="A43" s="29" t="s">
        <v>20</v>
      </c>
      <c r="B43" s="7">
        <f>B9</f>
        <v>0.12</v>
      </c>
      <c r="C43" s="31">
        <f>B19</f>
        <v>185000</v>
      </c>
      <c r="D43" s="32">
        <f>B43*C43</f>
        <v>22200</v>
      </c>
      <c r="I43" s="2"/>
      <c r="J43" s="11"/>
      <c r="K43" s="52"/>
    </row>
    <row r="44" spans="1:11" s="5" customFormat="1" x14ac:dyDescent="0.2">
      <c r="A44" s="29" t="s">
        <v>21</v>
      </c>
      <c r="B44" s="7">
        <f>B10</f>
        <v>0.15</v>
      </c>
      <c r="C44" s="31">
        <f>B19</f>
        <v>185000</v>
      </c>
      <c r="D44" s="32">
        <f>B44*C44</f>
        <v>27750</v>
      </c>
      <c r="I44" s="2"/>
      <c r="J44" s="11"/>
      <c r="K44" s="52"/>
    </row>
    <row r="45" spans="1:11" s="5" customFormat="1" x14ac:dyDescent="0.2">
      <c r="A45" s="29" t="s">
        <v>22</v>
      </c>
      <c r="B45" s="7">
        <f>B11</f>
        <v>0.18</v>
      </c>
      <c r="C45" s="31">
        <f>B19</f>
        <v>185000</v>
      </c>
      <c r="D45" s="32">
        <f>B45*C45</f>
        <v>33300</v>
      </c>
      <c r="I45" s="2"/>
      <c r="J45" s="11"/>
      <c r="K45" s="52"/>
    </row>
    <row r="46" spans="1:11" s="5" customFormat="1" x14ac:dyDescent="0.2">
      <c r="A46" s="29" t="s">
        <v>39</v>
      </c>
      <c r="B46" s="7">
        <f>B12</f>
        <v>0.22</v>
      </c>
      <c r="C46" s="31">
        <f>B19</f>
        <v>185000</v>
      </c>
      <c r="D46" s="32">
        <f>B46*C46</f>
        <v>40700</v>
      </c>
      <c r="I46" s="2"/>
      <c r="J46" s="11"/>
      <c r="K46" s="52"/>
    </row>
    <row r="47" spans="1:11" s="5" customFormat="1" x14ac:dyDescent="0.2">
      <c r="A47" s="29" t="s">
        <v>40</v>
      </c>
      <c r="B47" s="7">
        <f>B13</f>
        <v>0.23</v>
      </c>
      <c r="C47" s="31">
        <f>B19</f>
        <v>185000</v>
      </c>
      <c r="D47" s="32">
        <f>B47*C47</f>
        <v>42550</v>
      </c>
      <c r="I47" s="2"/>
      <c r="J47" s="11"/>
      <c r="K47" s="52"/>
    </row>
    <row r="48" spans="1:11" s="5" customFormat="1" x14ac:dyDescent="0.2">
      <c r="C48" s="11"/>
      <c r="D48" s="52">
        <f>SUM(D42:D47)</f>
        <v>185000</v>
      </c>
    </row>
    <row r="49" spans="1:7" s="5" customFormat="1" x14ac:dyDescent="0.2">
      <c r="A49" s="26" t="s">
        <v>41</v>
      </c>
      <c r="B49" s="26"/>
      <c r="C49" s="26"/>
      <c r="D49" s="27"/>
      <c r="E49" s="27"/>
      <c r="F49" s="27"/>
      <c r="G49" s="27"/>
    </row>
    <row r="50" spans="1:7" s="5" customFormat="1" x14ac:dyDescent="0.2"/>
    <row r="51" spans="1:7" s="5" customFormat="1" x14ac:dyDescent="0.2">
      <c r="A51" s="26" t="s">
        <v>42</v>
      </c>
      <c r="B51" s="26"/>
      <c r="C51" s="26"/>
      <c r="D51" s="27"/>
      <c r="E51" s="27"/>
      <c r="F51" s="27"/>
      <c r="G51" s="27"/>
    </row>
    <row r="52" spans="1:7" s="5" customFormat="1" x14ac:dyDescent="0.2">
      <c r="A52" s="28" t="s">
        <v>43</v>
      </c>
      <c r="B52" s="28"/>
      <c r="C52" s="28"/>
      <c r="D52" s="27"/>
      <c r="E52" s="27"/>
      <c r="F52" s="27"/>
      <c r="G52" s="27"/>
    </row>
    <row r="53" spans="1:7" s="5" customFormat="1" x14ac:dyDescent="0.2"/>
    <row r="54" spans="1:7" s="5" customFormat="1" ht="51" x14ac:dyDescent="0.2">
      <c r="A54" s="33" t="s">
        <v>44</v>
      </c>
      <c r="B54" s="3" t="s">
        <v>45</v>
      </c>
      <c r="C54" s="3" t="s">
        <v>46</v>
      </c>
    </row>
    <row r="55" spans="1:7" s="5" customFormat="1" x14ac:dyDescent="0.2">
      <c r="A55" s="34">
        <f>B19</f>
        <v>185000</v>
      </c>
      <c r="B55" s="21">
        <f>B20</f>
        <v>7.0000000000000007E-2</v>
      </c>
      <c r="C55" s="34">
        <f>A55*B55+A55</f>
        <v>197950</v>
      </c>
      <c r="D55" s="82" t="s">
        <v>93</v>
      </c>
      <c r="E55" s="82"/>
      <c r="F55" s="82"/>
    </row>
    <row r="56" spans="1:7" s="5" customFormat="1" x14ac:dyDescent="0.2"/>
    <row r="57" spans="1:7" s="5" customFormat="1" x14ac:dyDescent="0.2">
      <c r="A57" s="26" t="s">
        <v>47</v>
      </c>
      <c r="B57" s="26"/>
      <c r="C57" s="26"/>
      <c r="D57" s="27"/>
      <c r="E57" s="27"/>
      <c r="F57" s="27"/>
      <c r="G57" s="27"/>
    </row>
    <row r="58" spans="1:7" s="5" customFormat="1" x14ac:dyDescent="0.2">
      <c r="A58" s="28" t="s">
        <v>48</v>
      </c>
      <c r="B58" s="28"/>
      <c r="C58" s="28"/>
      <c r="D58" s="27"/>
      <c r="E58" s="27"/>
      <c r="F58" s="27"/>
      <c r="G58" s="27"/>
    </row>
    <row r="59" spans="1:7" s="5" customFormat="1" x14ac:dyDescent="0.2"/>
    <row r="60" spans="1:7" s="5" customFormat="1" ht="51" x14ac:dyDescent="0.2">
      <c r="A60" s="35"/>
      <c r="B60" s="3" t="s">
        <v>38</v>
      </c>
      <c r="C60" s="3" t="s">
        <v>49</v>
      </c>
      <c r="D60" s="3" t="s">
        <v>50</v>
      </c>
    </row>
    <row r="61" spans="1:7" s="5" customFormat="1" x14ac:dyDescent="0.2">
      <c r="A61" s="33" t="s">
        <v>19</v>
      </c>
      <c r="B61" s="16">
        <f>B42</f>
        <v>0.1</v>
      </c>
      <c r="C61" s="34">
        <f>C55</f>
        <v>197950</v>
      </c>
      <c r="D61" s="36">
        <f>B61*C61</f>
        <v>19795</v>
      </c>
    </row>
    <row r="62" spans="1:7" s="5" customFormat="1" x14ac:dyDescent="0.2">
      <c r="A62" s="33" t="s">
        <v>20</v>
      </c>
      <c r="B62" s="16">
        <f>B43</f>
        <v>0.12</v>
      </c>
      <c r="C62" s="34">
        <f>C55</f>
        <v>197950</v>
      </c>
      <c r="D62" s="36">
        <f>B62*C62</f>
        <v>23754</v>
      </c>
    </row>
    <row r="63" spans="1:7" s="5" customFormat="1" x14ac:dyDescent="0.2">
      <c r="A63" s="33" t="s">
        <v>21</v>
      </c>
      <c r="B63" s="16">
        <f>B44</f>
        <v>0.15</v>
      </c>
      <c r="C63" s="34">
        <f>C55</f>
        <v>197950</v>
      </c>
      <c r="D63" s="36">
        <f>B63*C63</f>
        <v>29692.5</v>
      </c>
    </row>
    <row r="64" spans="1:7" s="5" customFormat="1" x14ac:dyDescent="0.2">
      <c r="A64" s="33" t="s">
        <v>22</v>
      </c>
      <c r="B64" s="16">
        <f>B45</f>
        <v>0.18</v>
      </c>
      <c r="C64" s="34">
        <f>C55</f>
        <v>197950</v>
      </c>
      <c r="D64" s="36">
        <f>B64*C64</f>
        <v>35631</v>
      </c>
    </row>
    <row r="65" spans="1:11" s="5" customFormat="1" x14ac:dyDescent="0.2">
      <c r="A65" s="33" t="s">
        <v>39</v>
      </c>
      <c r="B65" s="16">
        <f>B46</f>
        <v>0.22</v>
      </c>
      <c r="C65" s="34">
        <f>C55</f>
        <v>197950</v>
      </c>
      <c r="D65" s="36">
        <f>B65*C65</f>
        <v>43549</v>
      </c>
    </row>
    <row r="66" spans="1:11" s="5" customFormat="1" ht="17" thickBot="1" x14ac:dyDescent="0.25">
      <c r="A66" s="33" t="s">
        <v>40</v>
      </c>
      <c r="B66" s="16">
        <f>B47</f>
        <v>0.23</v>
      </c>
      <c r="C66" s="34">
        <f>C55</f>
        <v>197950</v>
      </c>
      <c r="D66" s="37">
        <f>B66*C66</f>
        <v>45528.5</v>
      </c>
    </row>
    <row r="67" spans="1:11" s="5" customFormat="1" ht="17" thickTop="1" x14ac:dyDescent="0.2">
      <c r="A67" s="33" t="s">
        <v>51</v>
      </c>
      <c r="B67" s="21">
        <f>SUM(B61:B66)</f>
        <v>1</v>
      </c>
      <c r="C67" s="34">
        <f>C55</f>
        <v>197950</v>
      </c>
      <c r="D67" s="38">
        <f>SUM(D61:D66)</f>
        <v>197950</v>
      </c>
    </row>
    <row r="68" spans="1:11" s="5" customFormat="1" x14ac:dyDescent="0.2"/>
    <row r="69" spans="1:11" s="5" customFormat="1" x14ac:dyDescent="0.2">
      <c r="A69" s="26" t="s">
        <v>52</v>
      </c>
      <c r="B69" s="26"/>
      <c r="C69" s="26"/>
      <c r="D69" s="27"/>
      <c r="E69" s="27"/>
      <c r="F69" s="27"/>
      <c r="G69" s="27"/>
    </row>
    <row r="70" spans="1:11" s="5" customFormat="1" x14ac:dyDescent="0.2"/>
    <row r="71" spans="1:11" s="5" customFormat="1" x14ac:dyDescent="0.2"/>
    <row r="72" spans="1:11" s="5" customFormat="1" x14ac:dyDescent="0.2">
      <c r="A72" s="26" t="s">
        <v>53</v>
      </c>
      <c r="B72" s="27"/>
      <c r="C72" s="27"/>
      <c r="D72" s="27"/>
      <c r="E72" s="27"/>
      <c r="F72" s="27"/>
      <c r="G72" s="27"/>
    </row>
    <row r="73" spans="1:11" s="5" customFormat="1" ht="43" customHeight="1" x14ac:dyDescent="0.2">
      <c r="A73" s="65" t="s">
        <v>54</v>
      </c>
      <c r="B73" s="65"/>
      <c r="C73" s="65"/>
      <c r="D73" s="65"/>
      <c r="E73" s="65"/>
      <c r="F73" s="65"/>
      <c r="G73" s="65"/>
    </row>
    <row r="74" spans="1:11" s="5" customFormat="1" x14ac:dyDescent="0.2"/>
    <row r="75" spans="1:11" s="5" customFormat="1" ht="34" x14ac:dyDescent="0.2">
      <c r="A75" s="35"/>
      <c r="B75" s="3" t="s">
        <v>55</v>
      </c>
    </row>
    <row r="76" spans="1:11" s="5" customFormat="1" x14ac:dyDescent="0.2">
      <c r="A76" s="33" t="s">
        <v>19</v>
      </c>
      <c r="B76" s="8">
        <f>C8</f>
        <v>4.2</v>
      </c>
      <c r="F76" s="1"/>
      <c r="G76" s="1"/>
      <c r="H76" s="1"/>
      <c r="I76" s="1"/>
      <c r="J76" s="1"/>
      <c r="K76" s="1"/>
    </row>
    <row r="77" spans="1:11" s="5" customFormat="1" x14ac:dyDescent="0.2">
      <c r="A77" s="33" t="s">
        <v>20</v>
      </c>
      <c r="B77" s="8">
        <f>C9</f>
        <v>4</v>
      </c>
    </row>
    <row r="78" spans="1:11" s="5" customFormat="1" x14ac:dyDescent="0.2">
      <c r="A78" s="33" t="s">
        <v>21</v>
      </c>
      <c r="B78" s="8">
        <f>C10</f>
        <v>3.6</v>
      </c>
    </row>
    <row r="79" spans="1:11" s="5" customFormat="1" x14ac:dyDescent="0.2">
      <c r="A79" s="33" t="s">
        <v>22</v>
      </c>
      <c r="B79" s="8">
        <f>C11</f>
        <v>3.3</v>
      </c>
    </row>
    <row r="80" spans="1:11" s="5" customFormat="1" x14ac:dyDescent="0.2">
      <c r="A80" s="33" t="s">
        <v>39</v>
      </c>
      <c r="B80" s="8">
        <f>C12</f>
        <v>3.1</v>
      </c>
    </row>
    <row r="81" spans="1:7" s="5" customFormat="1" x14ac:dyDescent="0.2">
      <c r="A81" s="33" t="s">
        <v>40</v>
      </c>
      <c r="B81" s="8">
        <f>C13</f>
        <v>3</v>
      </c>
    </row>
    <row r="82" spans="1:7" s="5" customFormat="1" x14ac:dyDescent="0.2"/>
    <row r="83" spans="1:7" s="5" customFormat="1" x14ac:dyDescent="0.2">
      <c r="A83" s="26" t="s">
        <v>56</v>
      </c>
      <c r="B83" s="27"/>
      <c r="C83" s="27"/>
      <c r="D83" s="27"/>
      <c r="E83" s="27"/>
      <c r="F83" s="27"/>
      <c r="G83" s="27"/>
    </row>
    <row r="84" spans="1:7" s="5" customFormat="1" x14ac:dyDescent="0.2">
      <c r="A84" s="28" t="s">
        <v>57</v>
      </c>
      <c r="B84" s="28"/>
      <c r="C84" s="28"/>
      <c r="D84" s="27"/>
      <c r="E84" s="27"/>
      <c r="F84" s="27"/>
      <c r="G84" s="27"/>
    </row>
    <row r="85" spans="1:7" s="5" customFormat="1" ht="51" x14ac:dyDescent="0.2">
      <c r="A85" s="35"/>
      <c r="B85" s="3" t="s">
        <v>55</v>
      </c>
      <c r="C85" s="3" t="s">
        <v>50</v>
      </c>
      <c r="D85" s="3" t="s">
        <v>58</v>
      </c>
    </row>
    <row r="86" spans="1:7" s="5" customFormat="1" x14ac:dyDescent="0.2">
      <c r="A86" s="33" t="s">
        <v>19</v>
      </c>
      <c r="B86" s="39">
        <f>B76</f>
        <v>4.2</v>
      </c>
      <c r="C86" s="36">
        <f>D61</f>
        <v>19795</v>
      </c>
      <c r="D86" s="36">
        <f>B86*C86</f>
        <v>83139</v>
      </c>
    </row>
    <row r="87" spans="1:7" s="5" customFormat="1" x14ac:dyDescent="0.2">
      <c r="A87" s="33" t="s">
        <v>20</v>
      </c>
      <c r="B87" s="39">
        <f>B77</f>
        <v>4</v>
      </c>
      <c r="C87" s="36">
        <f>D62</f>
        <v>23754</v>
      </c>
      <c r="D87" s="36">
        <f>B87*C87</f>
        <v>95016</v>
      </c>
    </row>
    <row r="88" spans="1:7" s="5" customFormat="1" x14ac:dyDescent="0.2">
      <c r="A88" s="33" t="s">
        <v>21</v>
      </c>
      <c r="B88" s="39">
        <f>B78</f>
        <v>3.6</v>
      </c>
      <c r="C88" s="36">
        <f>D63</f>
        <v>29692.5</v>
      </c>
      <c r="D88" s="36">
        <f>B88*C88</f>
        <v>106893</v>
      </c>
    </row>
    <row r="89" spans="1:7" s="5" customFormat="1" x14ac:dyDescent="0.2">
      <c r="A89" s="33" t="s">
        <v>22</v>
      </c>
      <c r="B89" s="39">
        <f>B79</f>
        <v>3.3</v>
      </c>
      <c r="C89" s="36">
        <f>D64</f>
        <v>35631</v>
      </c>
      <c r="D89" s="36">
        <f>B89*C89</f>
        <v>117582.29999999999</v>
      </c>
    </row>
    <row r="90" spans="1:7" s="5" customFormat="1" x14ac:dyDescent="0.2">
      <c r="A90" s="33" t="s">
        <v>39</v>
      </c>
      <c r="B90" s="39">
        <f>B80</f>
        <v>3.1</v>
      </c>
      <c r="C90" s="36">
        <f>D65</f>
        <v>43549</v>
      </c>
      <c r="D90" s="36">
        <f>B90*C90</f>
        <v>135001.9</v>
      </c>
    </row>
    <row r="91" spans="1:7" s="5" customFormat="1" x14ac:dyDescent="0.2">
      <c r="A91" s="33" t="s">
        <v>40</v>
      </c>
      <c r="B91" s="39">
        <f>B81</f>
        <v>3</v>
      </c>
      <c r="C91" s="36">
        <f>D66</f>
        <v>45528.5</v>
      </c>
      <c r="D91" s="36">
        <f>B91*C91</f>
        <v>136585.5</v>
      </c>
    </row>
    <row r="92" spans="1:7" s="5" customFormat="1" x14ac:dyDescent="0.2"/>
    <row r="93" spans="1:7" s="5" customFormat="1" x14ac:dyDescent="0.2">
      <c r="A93" s="26" t="s">
        <v>59</v>
      </c>
      <c r="B93" s="27"/>
      <c r="C93" s="27"/>
      <c r="D93" s="27"/>
      <c r="E93" s="27"/>
      <c r="F93" s="27"/>
      <c r="G93" s="27"/>
    </row>
    <row r="94" spans="1:7" s="5" customFormat="1" x14ac:dyDescent="0.2"/>
    <row r="95" spans="1:7" s="5" customFormat="1" x14ac:dyDescent="0.2">
      <c r="A95" s="26" t="s">
        <v>60</v>
      </c>
      <c r="B95" s="27"/>
      <c r="C95" s="27"/>
      <c r="D95" s="27"/>
      <c r="E95" s="27"/>
      <c r="F95" s="27"/>
      <c r="G95" s="27"/>
    </row>
    <row r="96" spans="1:7" s="5" customFormat="1" x14ac:dyDescent="0.2"/>
    <row r="97" spans="1:7" s="5" customFormat="1" x14ac:dyDescent="0.2"/>
    <row r="98" spans="1:7" s="5" customFormat="1" x14ac:dyDescent="0.2">
      <c r="A98" s="26" t="s">
        <v>61</v>
      </c>
      <c r="B98" s="27"/>
      <c r="C98" s="27"/>
      <c r="D98" s="27"/>
      <c r="E98" s="27"/>
      <c r="F98" s="27"/>
      <c r="G98" s="27"/>
    </row>
    <row r="99" spans="1:7" s="5" customFormat="1" x14ac:dyDescent="0.2">
      <c r="A99" s="59" t="s">
        <v>62</v>
      </c>
      <c r="B99" s="59"/>
      <c r="C99" s="59"/>
      <c r="D99" s="59"/>
      <c r="E99" s="59"/>
      <c r="F99" s="59"/>
      <c r="G99" s="59"/>
    </row>
    <row r="100" spans="1:7" s="5" customFormat="1" x14ac:dyDescent="0.2"/>
    <row r="101" spans="1:7" s="5" customFormat="1" ht="51" x14ac:dyDescent="0.2">
      <c r="A101" s="33" t="s">
        <v>63</v>
      </c>
      <c r="B101" s="3" t="s">
        <v>17</v>
      </c>
      <c r="C101" s="3" t="s">
        <v>64</v>
      </c>
    </row>
    <row r="102" spans="1:7" s="5" customFormat="1" x14ac:dyDescent="0.2">
      <c r="A102" s="34">
        <f>B21</f>
        <v>197950</v>
      </c>
      <c r="B102" s="21">
        <f>B24</f>
        <v>0.16</v>
      </c>
      <c r="C102" s="34">
        <f>A102*B102</f>
        <v>31672</v>
      </c>
    </row>
    <row r="103" spans="1:7" s="5" customFormat="1" x14ac:dyDescent="0.2"/>
    <row r="104" spans="1:7" s="5" customFormat="1" x14ac:dyDescent="0.2">
      <c r="A104" s="26" t="s">
        <v>65</v>
      </c>
      <c r="B104" s="27"/>
      <c r="C104" s="27"/>
      <c r="D104" s="27"/>
      <c r="E104" s="27"/>
      <c r="F104" s="27"/>
      <c r="G104" s="27"/>
    </row>
    <row r="105" spans="1:7" s="5" customFormat="1" x14ac:dyDescent="0.2">
      <c r="A105" s="59" t="s">
        <v>66</v>
      </c>
      <c r="B105" s="59"/>
      <c r="C105" s="59"/>
      <c r="D105" s="59"/>
      <c r="E105" s="59"/>
      <c r="F105" s="59"/>
      <c r="G105" s="59"/>
    </row>
    <row r="106" spans="1:7" s="5" customFormat="1" x14ac:dyDescent="0.2"/>
    <row r="107" spans="1:7" s="5" customFormat="1" ht="33" customHeight="1" x14ac:dyDescent="0.2">
      <c r="A107" s="66" t="s">
        <v>67</v>
      </c>
      <c r="B107" s="66"/>
    </row>
    <row r="108" spans="1:7" s="5" customFormat="1" x14ac:dyDescent="0.2">
      <c r="A108" s="33" t="s">
        <v>19</v>
      </c>
      <c r="B108" s="7">
        <f>D8</f>
        <v>0.13</v>
      </c>
    </row>
    <row r="109" spans="1:7" s="5" customFormat="1" x14ac:dyDescent="0.2">
      <c r="A109" s="33" t="s">
        <v>20</v>
      </c>
      <c r="B109" s="7">
        <f>D9</f>
        <v>0.14000000000000001</v>
      </c>
    </row>
    <row r="110" spans="1:7" s="5" customFormat="1" x14ac:dyDescent="0.2">
      <c r="A110" s="33" t="s">
        <v>21</v>
      </c>
      <c r="B110" s="7">
        <f>D10</f>
        <v>0.15</v>
      </c>
    </row>
    <row r="111" spans="1:7" s="5" customFormat="1" x14ac:dyDescent="0.2">
      <c r="A111" s="33" t="s">
        <v>22</v>
      </c>
      <c r="B111" s="7">
        <f>D11</f>
        <v>0.19</v>
      </c>
    </row>
    <row r="112" spans="1:7" s="5" customFormat="1" x14ac:dyDescent="0.2">
      <c r="A112" s="33" t="s">
        <v>39</v>
      </c>
      <c r="B112" s="7">
        <f>D12</f>
        <v>0.19</v>
      </c>
    </row>
    <row r="113" spans="1:7" s="5" customFormat="1" x14ac:dyDescent="0.2">
      <c r="A113" s="33" t="s">
        <v>40</v>
      </c>
      <c r="B113" s="7">
        <f>D13</f>
        <v>0.2</v>
      </c>
    </row>
    <row r="114" spans="1:7" s="5" customFormat="1" x14ac:dyDescent="0.2">
      <c r="B114" s="40"/>
    </row>
    <row r="115" spans="1:7" s="5" customFormat="1" ht="68" x14ac:dyDescent="0.2">
      <c r="A115" s="33"/>
      <c r="B115" s="3" t="s">
        <v>68</v>
      </c>
      <c r="C115" s="3" t="s">
        <v>69</v>
      </c>
      <c r="D115" s="3" t="s">
        <v>70</v>
      </c>
      <c r="E115" s="41"/>
    </row>
    <row r="116" spans="1:7" s="5" customFormat="1" x14ac:dyDescent="0.2">
      <c r="A116" s="33" t="s">
        <v>19</v>
      </c>
      <c r="B116" s="42">
        <f>B108</f>
        <v>0.13</v>
      </c>
      <c r="C116" s="36">
        <f>C102</f>
        <v>31672</v>
      </c>
      <c r="D116" s="36">
        <f>B116*C116</f>
        <v>4117.3600000000006</v>
      </c>
    </row>
    <row r="117" spans="1:7" s="5" customFormat="1" x14ac:dyDescent="0.2">
      <c r="A117" s="33" t="s">
        <v>20</v>
      </c>
      <c r="B117" s="42">
        <f>B109</f>
        <v>0.14000000000000001</v>
      </c>
      <c r="C117" s="36">
        <f>C102</f>
        <v>31672</v>
      </c>
      <c r="D117" s="36">
        <f>B117*C117</f>
        <v>4434.0800000000008</v>
      </c>
    </row>
    <row r="118" spans="1:7" s="5" customFormat="1" x14ac:dyDescent="0.2">
      <c r="A118" s="33" t="s">
        <v>21</v>
      </c>
      <c r="B118" s="42">
        <f>B110</f>
        <v>0.15</v>
      </c>
      <c r="C118" s="36">
        <f>C102</f>
        <v>31672</v>
      </c>
      <c r="D118" s="36">
        <f>B118*C118</f>
        <v>4750.8</v>
      </c>
    </row>
    <row r="119" spans="1:7" s="5" customFormat="1" x14ac:dyDescent="0.2">
      <c r="A119" s="33" t="s">
        <v>22</v>
      </c>
      <c r="B119" s="42">
        <f>B111</f>
        <v>0.19</v>
      </c>
      <c r="C119" s="36">
        <f>C102</f>
        <v>31672</v>
      </c>
      <c r="D119" s="36">
        <f>B119*C119</f>
        <v>6017.68</v>
      </c>
    </row>
    <row r="120" spans="1:7" s="5" customFormat="1" x14ac:dyDescent="0.2">
      <c r="A120" s="33" t="s">
        <v>39</v>
      </c>
      <c r="B120" s="42">
        <f>B112</f>
        <v>0.19</v>
      </c>
      <c r="C120" s="36">
        <f>C102</f>
        <v>31672</v>
      </c>
      <c r="D120" s="36">
        <f>B120*C120</f>
        <v>6017.68</v>
      </c>
    </row>
    <row r="121" spans="1:7" s="5" customFormat="1" x14ac:dyDescent="0.2">
      <c r="A121" s="33" t="s">
        <v>40</v>
      </c>
      <c r="B121" s="42">
        <f>B113</f>
        <v>0.2</v>
      </c>
      <c r="C121" s="36">
        <f>C102</f>
        <v>31672</v>
      </c>
      <c r="D121" s="36">
        <f>B121*C121</f>
        <v>6334.4000000000005</v>
      </c>
    </row>
    <row r="122" spans="1:7" s="5" customFormat="1" x14ac:dyDescent="0.2">
      <c r="A122" s="43"/>
    </row>
    <row r="123" spans="1:7" s="5" customFormat="1" x14ac:dyDescent="0.2">
      <c r="A123" s="26" t="s">
        <v>71</v>
      </c>
      <c r="B123" s="27"/>
      <c r="C123" s="27"/>
      <c r="D123" s="27"/>
      <c r="E123" s="27"/>
      <c r="F123" s="27"/>
      <c r="G123" s="27"/>
    </row>
    <row r="124" spans="1:7" s="5" customFormat="1" x14ac:dyDescent="0.2"/>
    <row r="125" spans="1:7" s="5" customFormat="1" x14ac:dyDescent="0.2">
      <c r="A125" s="26" t="s">
        <v>72</v>
      </c>
      <c r="B125" s="27"/>
      <c r="C125" s="27"/>
      <c r="D125" s="27"/>
      <c r="E125" s="27"/>
      <c r="F125" s="27"/>
      <c r="G125" s="27"/>
    </row>
    <row r="126" spans="1:7" s="5" customFormat="1" ht="27" customHeight="1" x14ac:dyDescent="0.2">
      <c r="A126" s="67" t="s">
        <v>73</v>
      </c>
      <c r="B126" s="67"/>
      <c r="C126" s="67"/>
      <c r="D126" s="67"/>
      <c r="E126" s="67"/>
      <c r="F126" s="67"/>
      <c r="G126" s="67"/>
    </row>
    <row r="127" spans="1:7" s="5" customFormat="1" x14ac:dyDescent="0.2"/>
    <row r="128" spans="1:7" s="5" customFormat="1" ht="51" x14ac:dyDescent="0.2">
      <c r="A128" s="33"/>
      <c r="B128" s="3" t="s">
        <v>50</v>
      </c>
      <c r="C128" s="3" t="s">
        <v>74</v>
      </c>
      <c r="D128" s="3" t="s">
        <v>75</v>
      </c>
      <c r="E128" s="3" t="s">
        <v>76</v>
      </c>
      <c r="F128" s="3" t="s">
        <v>77</v>
      </c>
    </row>
    <row r="129" spans="1:11" s="5" customFormat="1" x14ac:dyDescent="0.2">
      <c r="A129" s="33" t="s">
        <v>19</v>
      </c>
      <c r="B129" s="36">
        <f>C86</f>
        <v>19795</v>
      </c>
      <c r="C129" s="34">
        <f>B33</f>
        <v>95016</v>
      </c>
      <c r="D129" s="36">
        <f>D116</f>
        <v>4117.3600000000006</v>
      </c>
      <c r="E129" s="34">
        <f>D86</f>
        <v>83139</v>
      </c>
      <c r="F129" s="36">
        <f>B129+C129+D129-E129</f>
        <v>35789.360000000001</v>
      </c>
      <c r="K129"/>
    </row>
    <row r="130" spans="1:11" s="5" customFormat="1" ht="19" x14ac:dyDescent="0.25">
      <c r="A130" s="33" t="s">
        <v>20</v>
      </c>
      <c r="B130" s="36">
        <f>C87</f>
        <v>23754</v>
      </c>
      <c r="C130" s="34">
        <f>C33</f>
        <v>106893</v>
      </c>
      <c r="D130" s="36">
        <f>D117</f>
        <v>4434.0800000000008</v>
      </c>
      <c r="E130" s="34">
        <f>D87</f>
        <v>95016</v>
      </c>
      <c r="F130" s="36">
        <f t="shared" ref="F130:F134" si="0">B130+C130+D130-E130</f>
        <v>40065.079999999987</v>
      </c>
      <c r="K130" s="44"/>
    </row>
    <row r="131" spans="1:11" s="5" customFormat="1" x14ac:dyDescent="0.2">
      <c r="A131" s="33" t="s">
        <v>21</v>
      </c>
      <c r="B131" s="36">
        <f>C88</f>
        <v>29692.5</v>
      </c>
      <c r="C131" s="34">
        <f>D33</f>
        <v>117582.29999999999</v>
      </c>
      <c r="D131" s="36">
        <f>D118</f>
        <v>4750.8</v>
      </c>
      <c r="E131" s="34">
        <f>D88</f>
        <v>106893</v>
      </c>
      <c r="F131" s="36">
        <f t="shared" si="0"/>
        <v>45132.599999999977</v>
      </c>
      <c r="K131"/>
    </row>
    <row r="132" spans="1:11" s="5" customFormat="1" x14ac:dyDescent="0.2">
      <c r="A132" s="33" t="s">
        <v>22</v>
      </c>
      <c r="B132" s="36">
        <f>C89</f>
        <v>35631</v>
      </c>
      <c r="C132" s="34">
        <f>E33</f>
        <v>136585.5</v>
      </c>
      <c r="D132" s="36">
        <f>D119</f>
        <v>6017.68</v>
      </c>
      <c r="E132" s="34">
        <f>D89</f>
        <v>117582.29999999999</v>
      </c>
      <c r="F132" s="36">
        <f t="shared" si="0"/>
        <v>60651.880000000005</v>
      </c>
      <c r="K132" s="45"/>
    </row>
    <row r="133" spans="1:11" s="5" customFormat="1" x14ac:dyDescent="0.2">
      <c r="A133" s="33" t="s">
        <v>39</v>
      </c>
      <c r="B133" s="36">
        <f>C90</f>
        <v>43549</v>
      </c>
      <c r="C133" s="34">
        <f>F33</f>
        <v>136585.5</v>
      </c>
      <c r="D133" s="36">
        <f>D120</f>
        <v>6017.68</v>
      </c>
      <c r="E133" s="34">
        <f>D90</f>
        <v>135001.9</v>
      </c>
      <c r="F133" s="36">
        <f t="shared" si="0"/>
        <v>51150.28</v>
      </c>
      <c r="K133" s="45"/>
    </row>
    <row r="134" spans="1:11" s="5" customFormat="1" x14ac:dyDescent="0.2">
      <c r="A134" s="33" t="s">
        <v>40</v>
      </c>
      <c r="B134" s="36">
        <f>C91</f>
        <v>45528.5</v>
      </c>
      <c r="C134" s="34">
        <f>G33</f>
        <v>133500</v>
      </c>
      <c r="D134" s="36">
        <f>D121</f>
        <v>6334.4000000000005</v>
      </c>
      <c r="E134" s="34">
        <f>D91</f>
        <v>136585.5</v>
      </c>
      <c r="F134" s="36">
        <f t="shared" si="0"/>
        <v>48777.399999999994</v>
      </c>
      <c r="K134" s="45"/>
    </row>
    <row r="135" spans="1:11" s="5" customFormat="1" x14ac:dyDescent="0.2">
      <c r="K135" s="45"/>
    </row>
    <row r="136" spans="1:11" s="5" customFormat="1" x14ac:dyDescent="0.2">
      <c r="A136" s="26" t="s">
        <v>78</v>
      </c>
      <c r="B136" s="27"/>
      <c r="C136" s="27"/>
      <c r="D136" s="27"/>
      <c r="E136" s="27"/>
      <c r="F136" s="27"/>
      <c r="G136" s="27"/>
      <c r="K136" s="45"/>
    </row>
    <row r="137" spans="1:11" s="5" customFormat="1" x14ac:dyDescent="0.2">
      <c r="K137" s="45"/>
    </row>
    <row r="138" spans="1:11" s="5" customFormat="1" x14ac:dyDescent="0.2">
      <c r="K138"/>
    </row>
    <row r="139" spans="1:11" s="5" customFormat="1" ht="19" x14ac:dyDescent="0.25">
      <c r="A139" s="26" t="s">
        <v>79</v>
      </c>
      <c r="B139" s="27"/>
      <c r="C139" s="27"/>
      <c r="D139" s="27"/>
      <c r="E139" s="27"/>
      <c r="F139" s="27"/>
      <c r="G139" s="27"/>
      <c r="K139" s="44"/>
    </row>
    <row r="140" spans="1:11" s="5" customFormat="1" x14ac:dyDescent="0.2">
      <c r="A140" s="59" t="s">
        <v>80</v>
      </c>
      <c r="B140" s="59"/>
      <c r="C140" s="59"/>
      <c r="D140" s="59"/>
      <c r="E140" s="59"/>
      <c r="F140" s="59"/>
      <c r="G140" s="59"/>
      <c r="K140"/>
    </row>
    <row r="141" spans="1:11" s="5" customFormat="1" ht="31" customHeight="1" x14ac:dyDescent="0.2">
      <c r="A141" s="60"/>
      <c r="B141" s="60"/>
      <c r="C141" s="60"/>
      <c r="D141" s="60"/>
      <c r="E141" s="60"/>
      <c r="F141" s="60"/>
      <c r="G141" s="60"/>
      <c r="H141" s="46"/>
      <c r="K141" s="45"/>
    </row>
    <row r="142" spans="1:11" s="5" customFormat="1" ht="68" x14ac:dyDescent="0.2">
      <c r="A142" s="33"/>
      <c r="B142" s="3" t="s">
        <v>81</v>
      </c>
      <c r="C142" s="3" t="s">
        <v>82</v>
      </c>
      <c r="D142" s="47" t="s">
        <v>83</v>
      </c>
      <c r="E142" s="48"/>
      <c r="F142" s="9"/>
      <c r="K142" s="45"/>
    </row>
    <row r="143" spans="1:11" s="5" customFormat="1" x14ac:dyDescent="0.2">
      <c r="A143" s="33" t="s">
        <v>19</v>
      </c>
      <c r="B143" s="49">
        <f>100%-56%</f>
        <v>0.43999999999999995</v>
      </c>
      <c r="C143" s="34">
        <f>F129</f>
        <v>35789.360000000001</v>
      </c>
      <c r="D143" s="50">
        <f>B143*C143</f>
        <v>15747.318399999998</v>
      </c>
      <c r="E143" s="51"/>
      <c r="F143" s="52"/>
      <c r="K143" s="45"/>
    </row>
    <row r="144" spans="1:11" s="5" customFormat="1" x14ac:dyDescent="0.2">
      <c r="A144" s="33" t="s">
        <v>20</v>
      </c>
      <c r="B144" s="49">
        <f t="shared" ref="B144:B148" si="1">100%-56%</f>
        <v>0.43999999999999995</v>
      </c>
      <c r="C144" s="34">
        <f>F130</f>
        <v>40065.079999999987</v>
      </c>
      <c r="D144" s="50">
        <f>B144*C144</f>
        <v>17628.635199999993</v>
      </c>
      <c r="E144" s="51"/>
      <c r="F144" s="52"/>
      <c r="K144" s="45"/>
    </row>
    <row r="145" spans="1:11" s="5" customFormat="1" x14ac:dyDescent="0.2">
      <c r="A145" s="33" t="s">
        <v>21</v>
      </c>
      <c r="B145" s="49">
        <f t="shared" si="1"/>
        <v>0.43999999999999995</v>
      </c>
      <c r="C145" s="34">
        <f>F131</f>
        <v>45132.599999999977</v>
      </c>
      <c r="D145" s="50">
        <f t="shared" ref="D144:D148" si="2">B145*C145</f>
        <v>19858.343999999986</v>
      </c>
      <c r="E145" s="51"/>
      <c r="F145" s="52"/>
      <c r="K145" s="45"/>
    </row>
    <row r="146" spans="1:11" s="5" customFormat="1" x14ac:dyDescent="0.2">
      <c r="A146" s="33" t="s">
        <v>22</v>
      </c>
      <c r="B146" s="49">
        <f t="shared" si="1"/>
        <v>0.43999999999999995</v>
      </c>
      <c r="C146" s="34">
        <f>F132</f>
        <v>60651.880000000005</v>
      </c>
      <c r="D146" s="50">
        <f t="shared" si="2"/>
        <v>26686.8272</v>
      </c>
      <c r="E146" s="51"/>
      <c r="F146" s="52"/>
      <c r="K146" s="45"/>
    </row>
    <row r="147" spans="1:11" s="5" customFormat="1" ht="17" x14ac:dyDescent="0.25">
      <c r="A147" s="33" t="s">
        <v>39</v>
      </c>
      <c r="B147" s="49">
        <f t="shared" si="1"/>
        <v>0.43999999999999995</v>
      </c>
      <c r="C147" s="34">
        <f>F133</f>
        <v>51150.28</v>
      </c>
      <c r="D147" s="50">
        <f t="shared" si="2"/>
        <v>22506.123199999998</v>
      </c>
      <c r="E147" s="51"/>
      <c r="F147" s="52"/>
      <c r="K147" s="53"/>
    </row>
    <row r="148" spans="1:11" s="5" customFormat="1" x14ac:dyDescent="0.2">
      <c r="A148" s="33" t="s">
        <v>40</v>
      </c>
      <c r="B148" s="49">
        <f t="shared" si="1"/>
        <v>0.43999999999999995</v>
      </c>
      <c r="C148" s="34">
        <f>F134</f>
        <v>48777.399999999994</v>
      </c>
      <c r="D148" s="50">
        <f t="shared" si="2"/>
        <v>21462.055999999993</v>
      </c>
      <c r="E148" s="51"/>
      <c r="F148" s="52"/>
      <c r="K148"/>
    </row>
    <row r="149" spans="1:11" s="5" customFormat="1" ht="17" x14ac:dyDescent="0.25">
      <c r="B149" s="46"/>
      <c r="K149" s="53"/>
    </row>
    <row r="150" spans="1:11" s="5" customFormat="1" x14ac:dyDescent="0.2">
      <c r="A150" s="26" t="s">
        <v>84</v>
      </c>
      <c r="B150" s="27"/>
      <c r="C150" s="27"/>
      <c r="D150" s="27"/>
      <c r="E150" s="27"/>
      <c r="F150" s="27"/>
      <c r="G150" s="27"/>
      <c r="K150"/>
    </row>
    <row r="151" spans="1:11" s="5" customFormat="1" x14ac:dyDescent="0.2">
      <c r="K151"/>
    </row>
    <row r="152" spans="1:11" s="5" customFormat="1" x14ac:dyDescent="0.2">
      <c r="K152"/>
    </row>
    <row r="153" spans="1:11" s="5" customFormat="1" ht="17" x14ac:dyDescent="0.25">
      <c r="K153" s="53"/>
    </row>
    <row r="154" spans="1:11" s="5" customFormat="1" ht="17" x14ac:dyDescent="0.25">
      <c r="K154" s="53"/>
    </row>
    <row r="155" spans="1:11" s="5" customFormat="1" ht="17" x14ac:dyDescent="0.25">
      <c r="K155" s="53"/>
    </row>
    <row r="156" spans="1:11" s="5" customFormat="1" ht="17" x14ac:dyDescent="0.25">
      <c r="K156" s="53"/>
    </row>
    <row r="157" spans="1:11" s="5" customFormat="1" ht="17" x14ac:dyDescent="0.25">
      <c r="K157" s="53"/>
    </row>
    <row r="158" spans="1:11" s="5" customFormat="1" ht="17" x14ac:dyDescent="0.25">
      <c r="K158" s="53"/>
    </row>
    <row r="159" spans="1:11" s="5" customFormat="1" ht="17" x14ac:dyDescent="0.25">
      <c r="K159" s="53"/>
    </row>
    <row r="160" spans="1:11" s="5" customFormat="1" x14ac:dyDescent="0.2">
      <c r="K160"/>
    </row>
    <row r="161" spans="11:11" s="5" customFormat="1" x14ac:dyDescent="0.2">
      <c r="K161"/>
    </row>
    <row r="162" spans="11:11" s="5" customFormat="1" x14ac:dyDescent="0.2">
      <c r="K162"/>
    </row>
    <row r="163" spans="11:11" s="5" customFormat="1" ht="19" x14ac:dyDescent="0.25">
      <c r="K163" s="44"/>
    </row>
    <row r="164" spans="11:11" s="5" customFormat="1" x14ac:dyDescent="0.2">
      <c r="K164"/>
    </row>
    <row r="165" spans="11:11" s="5" customFormat="1" x14ac:dyDescent="0.2">
      <c r="K165" s="45"/>
    </row>
    <row r="166" spans="11:11" s="5" customFormat="1" x14ac:dyDescent="0.2">
      <c r="K166" s="45"/>
    </row>
    <row r="167" spans="11:11" s="5" customFormat="1" x14ac:dyDescent="0.2">
      <c r="K167" s="45"/>
    </row>
    <row r="168" spans="11:11" s="5" customFormat="1" x14ac:dyDescent="0.2">
      <c r="K168" s="45"/>
    </row>
    <row r="169" spans="11:11" s="5" customFormat="1" x14ac:dyDescent="0.2">
      <c r="K169" s="45"/>
    </row>
    <row r="170" spans="11:11" s="5" customFormat="1" x14ac:dyDescent="0.2">
      <c r="K170" s="45"/>
    </row>
    <row r="171" spans="11:11" s="5" customFormat="1" x14ac:dyDescent="0.2">
      <c r="K171"/>
    </row>
    <row r="172" spans="11:11" s="5" customFormat="1" ht="19" x14ac:dyDescent="0.25">
      <c r="K172" s="44"/>
    </row>
    <row r="173" spans="11:11" s="5" customFormat="1" x14ac:dyDescent="0.2">
      <c r="K173"/>
    </row>
    <row r="174" spans="11:11" s="5" customFormat="1" x14ac:dyDescent="0.2">
      <c r="K174" s="45"/>
    </row>
    <row r="175" spans="11:11" s="5" customFormat="1" x14ac:dyDescent="0.2">
      <c r="K175" s="45"/>
    </row>
    <row r="176" spans="11:11" s="5" customFormat="1" x14ac:dyDescent="0.2">
      <c r="K176" s="45"/>
    </row>
    <row r="177" spans="11:11" s="5" customFormat="1" x14ac:dyDescent="0.2">
      <c r="K177" s="45"/>
    </row>
    <row r="178" spans="11:11" s="5" customFormat="1" x14ac:dyDescent="0.2">
      <c r="K178" s="45"/>
    </row>
    <row r="179" spans="11:11" s="5" customFormat="1" x14ac:dyDescent="0.2">
      <c r="K179" s="45"/>
    </row>
    <row r="180" spans="11:11" s="5" customFormat="1" x14ac:dyDescent="0.2"/>
    <row r="181" spans="11:11" s="5" customFormat="1" x14ac:dyDescent="0.2"/>
    <row r="182" spans="11:11" s="5" customFormat="1" x14ac:dyDescent="0.2"/>
    <row r="183" spans="11:11" s="5" customFormat="1" x14ac:dyDescent="0.2"/>
    <row r="184" spans="11:11" s="5" customFormat="1" x14ac:dyDescent="0.2"/>
    <row r="185" spans="11:11" s="5" customFormat="1" x14ac:dyDescent="0.2"/>
    <row r="186" spans="11:11" s="5" customFormat="1" x14ac:dyDescent="0.2"/>
    <row r="187" spans="11:11" s="5" customFormat="1" x14ac:dyDescent="0.2"/>
    <row r="188" spans="11:11" s="5" customFormat="1" x14ac:dyDescent="0.2"/>
    <row r="189" spans="11:11" s="5" customFormat="1" x14ac:dyDescent="0.2"/>
    <row r="190" spans="11:11" s="5" customFormat="1" x14ac:dyDescent="0.2"/>
    <row r="191" spans="11:11" s="5" customFormat="1" x14ac:dyDescent="0.2"/>
    <row r="192" spans="11:11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</sheetData>
  <mergeCells count="16">
    <mergeCell ref="A1:I1"/>
    <mergeCell ref="A15:H15"/>
    <mergeCell ref="A17:B17"/>
    <mergeCell ref="C17:G25"/>
    <mergeCell ref="H33:I33"/>
    <mergeCell ref="A140:G140"/>
    <mergeCell ref="A141:G141"/>
    <mergeCell ref="B3:D3"/>
    <mergeCell ref="B4:D4"/>
    <mergeCell ref="B5:D5"/>
    <mergeCell ref="E41:F41"/>
    <mergeCell ref="A73:G73"/>
    <mergeCell ref="A99:G99"/>
    <mergeCell ref="A105:G105"/>
    <mergeCell ref="A107:B107"/>
    <mergeCell ref="A126:G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 Mead</dc:creator>
  <cp:lastModifiedBy>Mike Entz</cp:lastModifiedBy>
  <dcterms:created xsi:type="dcterms:W3CDTF">2024-11-08T14:40:07Z</dcterms:created>
  <dcterms:modified xsi:type="dcterms:W3CDTF">2024-12-06T19:17:12Z</dcterms:modified>
</cp:coreProperties>
</file>